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80" windowWidth="33040" windowHeight="16900" tabRatio="500" activeTab="0"/>
  </bookViews>
  <sheets>
    <sheet name="Sales &amp; Distro" sheetId="1" r:id="rId1"/>
    <sheet name="Cogs &amp; Exp's" sheetId="2" r:id="rId2"/>
    <sheet name="Capex" sheetId="3" r:id="rId3"/>
    <sheet name="AR, AP &amp; I" sheetId="4" r:id="rId4"/>
  </sheets>
  <definedNames/>
  <calcPr fullCalcOnLoad="1"/>
</workbook>
</file>

<file path=xl/sharedStrings.xml><?xml version="1.0" encoding="utf-8"?>
<sst xmlns="http://schemas.openxmlformats.org/spreadsheetml/2006/main" count="214" uniqueCount="93">
  <si>
    <t>AP</t>
  </si>
  <si>
    <t>AR</t>
  </si>
  <si>
    <t>Current Customers</t>
  </si>
  <si>
    <t>New Customers</t>
  </si>
  <si>
    <t>Inventory</t>
  </si>
  <si>
    <t>Balance Sheet Items</t>
  </si>
  <si>
    <t>Yr1</t>
  </si>
  <si>
    <t>Yr 3</t>
  </si>
  <si>
    <t>Total Sales</t>
  </si>
  <si>
    <t>COGs</t>
  </si>
  <si>
    <t>Yr 2</t>
  </si>
  <si>
    <t>Truck</t>
  </si>
  <si>
    <t>8 months</t>
  </si>
  <si>
    <t>18 months</t>
  </si>
  <si>
    <t>Payback Period - Months to Payback of Investment at 0% Interest</t>
  </si>
  <si>
    <t>Base Year</t>
  </si>
  <si>
    <t>Actual</t>
  </si>
  <si>
    <t>Jan</t>
  </si>
  <si>
    <t>Feb</t>
  </si>
  <si>
    <t>March</t>
  </si>
  <si>
    <t>April</t>
  </si>
  <si>
    <t>May</t>
  </si>
  <si>
    <t>June</t>
  </si>
  <si>
    <t>July</t>
  </si>
  <si>
    <t>Hippy Co-Op 5</t>
  </si>
  <si>
    <t>COGS and Expense Projection</t>
  </si>
  <si>
    <t>Freight and Delivery</t>
  </si>
  <si>
    <t>Lease</t>
  </si>
  <si>
    <t>Other Warehouse</t>
  </si>
  <si>
    <t>Marketing and Sales</t>
  </si>
  <si>
    <t>Payroll</t>
  </si>
  <si>
    <t xml:space="preserve">Insurance </t>
  </si>
  <si>
    <t>Professional Fees</t>
  </si>
  <si>
    <t xml:space="preserve">Other </t>
  </si>
  <si>
    <t>Projected</t>
  </si>
  <si>
    <t>SALES</t>
  </si>
  <si>
    <t>August</t>
  </si>
  <si>
    <t>September</t>
  </si>
  <si>
    <t>October</t>
  </si>
  <si>
    <t>November</t>
  </si>
  <si>
    <t>December</t>
  </si>
  <si>
    <t>Base Year</t>
  </si>
  <si>
    <t>Yr1</t>
  </si>
  <si>
    <t>Yr 2</t>
  </si>
  <si>
    <t>Yr 3</t>
  </si>
  <si>
    <t>Jan</t>
  </si>
  <si>
    <t>Feb</t>
  </si>
  <si>
    <t>March</t>
  </si>
  <si>
    <t>April</t>
  </si>
  <si>
    <t>May</t>
  </si>
  <si>
    <t>June</t>
  </si>
  <si>
    <t>July</t>
  </si>
  <si>
    <t>Product Sales</t>
  </si>
  <si>
    <t>Fresh Product</t>
  </si>
  <si>
    <t>Freight</t>
  </si>
  <si>
    <t>Other</t>
  </si>
  <si>
    <t>Contingency</t>
  </si>
  <si>
    <t>TOTAL SALES</t>
  </si>
  <si>
    <t>Actual</t>
  </si>
  <si>
    <t xml:space="preserve">Projected </t>
  </si>
  <si>
    <t>Food Hub</t>
  </si>
  <si>
    <t>Producer Commitments</t>
  </si>
  <si>
    <t>Farm 1</t>
  </si>
  <si>
    <t>Farm 2</t>
  </si>
  <si>
    <t>Farm 3</t>
  </si>
  <si>
    <t>Farm 4</t>
  </si>
  <si>
    <t>Farm 5</t>
  </si>
  <si>
    <t>Farm 6</t>
  </si>
  <si>
    <t>Farm 7</t>
  </si>
  <si>
    <t>Farm 8</t>
  </si>
  <si>
    <t>Farm 9</t>
  </si>
  <si>
    <t>Farm 10</t>
  </si>
  <si>
    <t>Customer 1</t>
  </si>
  <si>
    <t>Customer 2</t>
  </si>
  <si>
    <t>Customer 3</t>
  </si>
  <si>
    <t>New Customers</t>
  </si>
  <si>
    <t>x</t>
  </si>
  <si>
    <t>x</t>
  </si>
  <si>
    <t>Arugula</t>
  </si>
  <si>
    <t>Spinach</t>
  </si>
  <si>
    <t>Sysco</t>
  </si>
  <si>
    <t>Production, Sale, &amp; Distro Forecast</t>
  </si>
  <si>
    <t>Total Sales</t>
  </si>
  <si>
    <t>COGs</t>
  </si>
  <si>
    <t>Expenses</t>
  </si>
  <si>
    <t>Total Expenses</t>
  </si>
  <si>
    <t>Gross Profit</t>
  </si>
  <si>
    <t>Capital Investment</t>
  </si>
  <si>
    <t>Truck</t>
  </si>
  <si>
    <t>Investment</t>
  </si>
  <si>
    <t>Yr1 - Savings of Income</t>
  </si>
  <si>
    <t>Cooling Line</t>
  </si>
  <si>
    <t>Coolling Line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</si>
</sst>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_);\(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Lucida Grande"/>
      <family val="0"/>
    </font>
    <font>
      <b/>
      <sz val="18"/>
      <name val="Lucida Grande"/>
      <family val="0"/>
    </font>
    <font>
      <b/>
      <sz val="12"/>
      <name val="Lucida Grande"/>
      <family val="0"/>
    </font>
    <font>
      <b/>
      <sz val="12"/>
      <name val="Helvetica Neue"/>
      <family val="0"/>
    </font>
    <font>
      <b/>
      <sz val="11"/>
      <name val="Lucida Grande"/>
      <family val="0"/>
    </font>
    <font>
      <b/>
      <sz val="11"/>
      <name val="Helvetica Neue"/>
      <family val="0"/>
    </font>
    <font>
      <b/>
      <u val="single"/>
      <sz val="12"/>
      <name val="Lucida Grande"/>
      <family val="0"/>
    </font>
    <font>
      <b/>
      <sz val="16"/>
      <name val="Lucida Grande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3" fontId="7" fillId="33" borderId="11" xfId="0" applyNumberFormat="1" applyFont="1" applyFill="1" applyBorder="1" applyAlignment="1">
      <alignment horizontal="center" vertical="center"/>
    </xf>
    <xf numFmtId="172" fontId="12" fillId="34" borderId="12" xfId="0" applyNumberFormat="1" applyFont="1" applyFill="1" applyBorder="1" applyAlignment="1">
      <alignment/>
    </xf>
    <xf numFmtId="172" fontId="12" fillId="34" borderId="13" xfId="0" applyNumberFormat="1" applyFont="1" applyFill="1" applyBorder="1" applyAlignment="1">
      <alignment/>
    </xf>
    <xf numFmtId="172" fontId="12" fillId="34" borderId="14" xfId="0" applyNumberFormat="1" applyFont="1" applyFill="1" applyBorder="1" applyAlignment="1">
      <alignment/>
    </xf>
    <xf numFmtId="172" fontId="12" fillId="34" borderId="15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0" fillId="0" borderId="16" xfId="0" applyBorder="1" applyAlignment="1">
      <alignment/>
    </xf>
    <xf numFmtId="173" fontId="7" fillId="0" borderId="17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/>
    </xf>
    <xf numFmtId="173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 wrapText="1"/>
    </xf>
    <xf numFmtId="172" fontId="5" fillId="0" borderId="16" xfId="0" applyNumberFormat="1" applyFont="1" applyFill="1" applyBorder="1" applyAlignment="1">
      <alignment wrapText="1"/>
    </xf>
    <xf numFmtId="172" fontId="11" fillId="0" borderId="16" xfId="0" applyNumberFormat="1" applyFont="1" applyFill="1" applyBorder="1" applyAlignment="1">
      <alignment horizontal="center" wrapText="1"/>
    </xf>
    <xf numFmtId="173" fontId="11" fillId="0" borderId="16" xfId="0" applyNumberFormat="1" applyFont="1" applyFill="1" applyBorder="1" applyAlignment="1">
      <alignment horizontal="center" wrapText="1"/>
    </xf>
    <xf numFmtId="173" fontId="5" fillId="0" borderId="16" xfId="0" applyNumberFormat="1" applyFont="1" applyFill="1" applyBorder="1" applyAlignment="1">
      <alignment wrapText="1"/>
    </xf>
    <xf numFmtId="172" fontId="5" fillId="0" borderId="18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6" xfId="0" applyNumberFormat="1" applyFont="1" applyFill="1" applyBorder="1" applyAlignment="1">
      <alignment horizontal="right" vertical="top"/>
    </xf>
    <xf numFmtId="173" fontId="5" fillId="0" borderId="16" xfId="0" applyNumberFormat="1" applyFont="1" applyFill="1" applyBorder="1" applyAlignment="1">
      <alignment horizontal="right"/>
    </xf>
    <xf numFmtId="172" fontId="5" fillId="0" borderId="18" xfId="0" applyNumberFormat="1" applyFont="1" applyFill="1" applyBorder="1" applyAlignment="1">
      <alignment horizontal="right"/>
    </xf>
    <xf numFmtId="172" fontId="7" fillId="0" borderId="19" xfId="0" applyNumberFormat="1" applyFont="1" applyFill="1" applyBorder="1" applyAlignment="1">
      <alignment/>
    </xf>
    <xf numFmtId="173" fontId="5" fillId="0" borderId="19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3" fontId="5" fillId="0" borderId="19" xfId="0" applyNumberFormat="1" applyFont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/>
    </xf>
    <xf numFmtId="173" fontId="5" fillId="0" borderId="20" xfId="0" applyNumberFormat="1" applyFont="1" applyFill="1" applyBorder="1" applyAlignment="1">
      <alignment/>
    </xf>
    <xf numFmtId="173" fontId="7" fillId="0" borderId="20" xfId="0" applyNumberFormat="1" applyFont="1" applyFill="1" applyBorder="1" applyAlignment="1">
      <alignment/>
    </xf>
    <xf numFmtId="173" fontId="12" fillId="34" borderId="13" xfId="0" applyNumberFormat="1" applyFont="1" applyFill="1" applyBorder="1" applyAlignment="1">
      <alignment/>
    </xf>
    <xf numFmtId="173" fontId="12" fillId="34" borderId="15" xfId="0" applyNumberFormat="1" applyFont="1" applyFill="1" applyBorder="1" applyAlignment="1">
      <alignment/>
    </xf>
    <xf numFmtId="173" fontId="8" fillId="33" borderId="21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173" fontId="7" fillId="0" borderId="24" xfId="0" applyNumberFormat="1" applyFont="1" applyFill="1" applyBorder="1" applyAlignment="1">
      <alignment/>
    </xf>
    <xf numFmtId="173" fontId="11" fillId="0" borderId="25" xfId="0" applyNumberFormat="1" applyFont="1" applyFill="1" applyBorder="1" applyAlignment="1">
      <alignment horizontal="center" wrapText="1"/>
    </xf>
    <xf numFmtId="173" fontId="5" fillId="0" borderId="25" xfId="0" applyNumberFormat="1" applyFont="1" applyFill="1" applyBorder="1" applyAlignment="1">
      <alignment horizontal="right" vertical="top"/>
    </xf>
    <xf numFmtId="173" fontId="5" fillId="0" borderId="25" xfId="0" applyNumberFormat="1" applyFont="1" applyFill="1" applyBorder="1" applyAlignment="1">
      <alignment horizontal="right"/>
    </xf>
    <xf numFmtId="173" fontId="5" fillId="0" borderId="25" xfId="0" applyNumberFormat="1" applyFont="1" applyFill="1" applyBorder="1" applyAlignment="1">
      <alignment/>
    </xf>
    <xf numFmtId="173" fontId="5" fillId="0" borderId="26" xfId="0" applyNumberFormat="1" applyFont="1" applyFill="1" applyBorder="1" applyAlignment="1">
      <alignment horizontal="right"/>
    </xf>
    <xf numFmtId="173" fontId="5" fillId="0" borderId="27" xfId="0" applyNumberFormat="1" applyFont="1" applyFill="1" applyBorder="1" applyAlignment="1">
      <alignment/>
    </xf>
    <xf numFmtId="173" fontId="7" fillId="0" borderId="28" xfId="0" applyNumberFormat="1" applyFont="1" applyFill="1" applyBorder="1" applyAlignment="1">
      <alignment/>
    </xf>
    <xf numFmtId="173" fontId="7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center" wrapText="1"/>
    </xf>
    <xf numFmtId="173" fontId="5" fillId="0" borderId="29" xfId="0" applyNumberFormat="1" applyFont="1" applyFill="1" applyBorder="1" applyAlignment="1">
      <alignment/>
    </xf>
    <xf numFmtId="173" fontId="5" fillId="0" borderId="30" xfId="0" applyNumberFormat="1" applyFont="1" applyFill="1" applyBorder="1" applyAlignment="1">
      <alignment/>
    </xf>
    <xf numFmtId="173" fontId="5" fillId="0" borderId="31" xfId="0" applyNumberFormat="1" applyFont="1" applyFill="1" applyBorder="1" applyAlignment="1">
      <alignment/>
    </xf>
    <xf numFmtId="172" fontId="5" fillId="0" borderId="32" xfId="0" applyNumberFormat="1" applyFont="1" applyFill="1" applyBorder="1" applyAlignment="1">
      <alignment/>
    </xf>
    <xf numFmtId="172" fontId="7" fillId="0" borderId="33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 horizontal="left"/>
    </xf>
    <xf numFmtId="172" fontId="5" fillId="0" borderId="34" xfId="0" applyNumberFormat="1" applyFont="1" applyFill="1" applyBorder="1" applyAlignment="1">
      <alignment/>
    </xf>
    <xf numFmtId="173" fontId="5" fillId="0" borderId="34" xfId="0" applyNumberFormat="1" applyFont="1" applyFill="1" applyBorder="1" applyAlignment="1">
      <alignment/>
    </xf>
    <xf numFmtId="173" fontId="7" fillId="33" borderId="35" xfId="0" applyNumberFormat="1" applyFont="1" applyFill="1" applyBorder="1" applyAlignment="1">
      <alignment horizontal="center" vertical="center"/>
    </xf>
    <xf numFmtId="173" fontId="8" fillId="33" borderId="36" xfId="0" applyNumberFormat="1" applyFont="1" applyFill="1" applyBorder="1" applyAlignment="1">
      <alignment horizontal="center" vertical="center"/>
    </xf>
    <xf numFmtId="173" fontId="5" fillId="33" borderId="37" xfId="0" applyNumberFormat="1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172" fontId="5" fillId="0" borderId="25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 horizontal="center"/>
    </xf>
    <xf numFmtId="173" fontId="7" fillId="0" borderId="16" xfId="0" applyNumberFormat="1" applyFont="1" applyFill="1" applyBorder="1" applyAlignment="1">
      <alignment horizontal="center"/>
    </xf>
    <xf numFmtId="173" fontId="7" fillId="0" borderId="16" xfId="0" applyNumberFormat="1" applyFont="1" applyFill="1" applyBorder="1" applyAlignment="1">
      <alignment/>
    </xf>
    <xf numFmtId="173" fontId="7" fillId="0" borderId="25" xfId="0" applyNumberFormat="1" applyFont="1" applyFill="1" applyBorder="1" applyAlignment="1">
      <alignment/>
    </xf>
    <xf numFmtId="173" fontId="7" fillId="0" borderId="29" xfId="0" applyNumberFormat="1" applyFont="1" applyFill="1" applyBorder="1" applyAlignment="1">
      <alignment/>
    </xf>
    <xf numFmtId="173" fontId="7" fillId="0" borderId="29" xfId="0" applyNumberFormat="1" applyFont="1" applyFill="1" applyBorder="1" applyAlignment="1">
      <alignment horizontal="center"/>
    </xf>
    <xf numFmtId="173" fontId="7" fillId="0" borderId="38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wrapText="1"/>
    </xf>
    <xf numFmtId="172" fontId="7" fillId="0" borderId="16" xfId="0" applyNumberFormat="1" applyFont="1" applyFill="1" applyBorder="1" applyAlignment="1">
      <alignment horizontal="left"/>
    </xf>
    <xf numFmtId="172" fontId="5" fillId="0" borderId="16" xfId="0" applyNumberFormat="1" applyFont="1" applyFill="1" applyBorder="1" applyAlignment="1">
      <alignment horizontal="right"/>
    </xf>
    <xf numFmtId="173" fontId="5" fillId="0" borderId="18" xfId="0" applyNumberFormat="1" applyFont="1" applyFill="1" applyBorder="1" applyAlignment="1">
      <alignment/>
    </xf>
    <xf numFmtId="172" fontId="5" fillId="0" borderId="39" xfId="0" applyNumberFormat="1" applyFont="1" applyFill="1" applyBorder="1" applyAlignment="1">
      <alignment/>
    </xf>
    <xf numFmtId="173" fontId="5" fillId="0" borderId="4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5" fillId="35" borderId="16" xfId="0" applyNumberFormat="1" applyFont="1" applyFill="1" applyBorder="1" applyAlignment="1">
      <alignment/>
    </xf>
    <xf numFmtId="173" fontId="5" fillId="35" borderId="1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25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7" fillId="0" borderId="18" xfId="0" applyNumberFormat="1" applyFont="1" applyBorder="1" applyAlignment="1">
      <alignment horizontal="center"/>
    </xf>
    <xf numFmtId="173" fontId="7" fillId="0" borderId="16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/>
    </xf>
    <xf numFmtId="173" fontId="0" fillId="0" borderId="16" xfId="0" applyNumberForma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25" xfId="0" applyNumberFormat="1" applyFont="1" applyBorder="1" applyAlignment="1">
      <alignment/>
    </xf>
    <xf numFmtId="173" fontId="7" fillId="0" borderId="29" xfId="0" applyNumberFormat="1" applyFont="1" applyBorder="1" applyAlignment="1">
      <alignment/>
    </xf>
    <xf numFmtId="173" fontId="7" fillId="0" borderId="29" xfId="0" applyNumberFormat="1" applyFont="1" applyBorder="1" applyAlignment="1">
      <alignment horizontal="center"/>
    </xf>
    <xf numFmtId="173" fontId="7" fillId="0" borderId="38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wrapText="1"/>
    </xf>
    <xf numFmtId="172" fontId="5" fillId="0" borderId="16" xfId="0" applyNumberFormat="1" applyFont="1" applyBorder="1" applyAlignment="1">
      <alignment wrapText="1"/>
    </xf>
    <xf numFmtId="172" fontId="11" fillId="0" borderId="16" xfId="0" applyNumberFormat="1" applyFont="1" applyBorder="1" applyAlignment="1">
      <alignment horizontal="center" wrapText="1"/>
    </xf>
    <xf numFmtId="173" fontId="11" fillId="0" borderId="16" xfId="0" applyNumberFormat="1" applyFont="1" applyBorder="1" applyAlignment="1">
      <alignment horizontal="center" wrapText="1"/>
    </xf>
    <xf numFmtId="173" fontId="5" fillId="0" borderId="16" xfId="0" applyNumberFormat="1" applyFont="1" applyBorder="1" applyAlignment="1">
      <alignment wrapText="1"/>
    </xf>
    <xf numFmtId="173" fontId="11" fillId="0" borderId="25" xfId="0" applyNumberFormat="1" applyFont="1" applyBorder="1" applyAlignment="1">
      <alignment horizontal="center" wrapText="1"/>
    </xf>
    <xf numFmtId="173" fontId="11" fillId="0" borderId="29" xfId="0" applyNumberFormat="1" applyFont="1" applyBorder="1" applyAlignment="1">
      <alignment horizontal="center" wrapText="1"/>
    </xf>
    <xf numFmtId="172" fontId="7" fillId="0" borderId="16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173" fontId="5" fillId="0" borderId="25" xfId="0" applyNumberFormat="1" applyFont="1" applyBorder="1" applyAlignment="1">
      <alignment/>
    </xf>
    <xf numFmtId="173" fontId="5" fillId="0" borderId="29" xfId="0" applyNumberFormat="1" applyFont="1" applyBorder="1" applyAlignment="1">
      <alignment/>
    </xf>
    <xf numFmtId="173" fontId="5" fillId="0" borderId="16" xfId="0" applyNumberFormat="1" applyFont="1" applyBorder="1" applyAlignment="1">
      <alignment horizontal="right"/>
    </xf>
    <xf numFmtId="173" fontId="5" fillId="0" borderId="25" xfId="0" applyNumberFormat="1" applyFont="1" applyBorder="1" applyAlignment="1">
      <alignment horizontal="right"/>
    </xf>
    <xf numFmtId="172" fontId="7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right"/>
    </xf>
    <xf numFmtId="2" fontId="0" fillId="0" borderId="16" xfId="0" applyNumberFormat="1" applyBorder="1" applyAlignment="1">
      <alignment/>
    </xf>
    <xf numFmtId="173" fontId="0" fillId="36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73" fontId="9" fillId="33" borderId="11" xfId="0" applyNumberFormat="1" applyFont="1" applyFill="1" applyBorder="1" applyAlignment="1">
      <alignment horizontal="center" vertical="center"/>
    </xf>
    <xf numFmtId="173" fontId="10" fillId="33" borderId="41" xfId="0" applyNumberFormat="1" applyFont="1" applyFill="1" applyBorder="1" applyAlignment="1">
      <alignment/>
    </xf>
    <xf numFmtId="173" fontId="9" fillId="33" borderId="35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/>
    </xf>
    <xf numFmtId="173" fontId="9" fillId="33" borderId="43" xfId="0" applyNumberFormat="1" applyFont="1" applyFill="1" applyBorder="1" applyAlignment="1">
      <alignment horizontal="center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">
      <selection activeCell="H37" sqref="H37"/>
    </sheetView>
  </sheetViews>
  <sheetFormatPr defaultColWidth="11.00390625" defaultRowHeight="12.75"/>
  <cols>
    <col min="1" max="1" width="14.125" style="0" customWidth="1"/>
    <col min="2" max="2" width="7.25390625" style="0" customWidth="1"/>
    <col min="3" max="3" width="2.625" style="0" customWidth="1"/>
    <col min="4" max="4" width="13.625" style="0" customWidth="1"/>
    <col min="5" max="5" width="3.00390625" style="0" customWidth="1"/>
  </cols>
  <sheetData>
    <row r="1" spans="1:6" ht="18.75">
      <c r="A1" s="6" t="s">
        <v>60</v>
      </c>
      <c r="B1" s="7"/>
      <c r="C1" s="7"/>
      <c r="D1" s="33"/>
      <c r="E1" s="36"/>
      <c r="F1" s="37"/>
    </row>
    <row r="2" spans="1:6" ht="19.5" thickBot="1">
      <c r="A2" s="8" t="s">
        <v>81</v>
      </c>
      <c r="B2" s="9"/>
      <c r="C2" s="9"/>
      <c r="D2" s="34"/>
      <c r="E2" s="38"/>
      <c r="F2" s="39"/>
    </row>
    <row r="3" spans="1:20" ht="24" thickBot="1" thickTop="1">
      <c r="A3" s="1"/>
      <c r="B3" s="2"/>
      <c r="C3" s="2"/>
      <c r="D3" s="5" t="s">
        <v>41</v>
      </c>
      <c r="E3" s="35"/>
      <c r="F3" s="112" t="s">
        <v>42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3" t="s">
        <v>43</v>
      </c>
      <c r="T3" s="4" t="s">
        <v>44</v>
      </c>
    </row>
    <row r="4" spans="1:20" ht="16.5" thickTop="1">
      <c r="A4" s="53"/>
      <c r="B4" s="53"/>
      <c r="C4" s="54"/>
      <c r="D4" s="12" t="s">
        <v>58</v>
      </c>
      <c r="E4" s="13"/>
      <c r="F4" s="14" t="s">
        <v>59</v>
      </c>
      <c r="G4" s="14" t="s">
        <v>59</v>
      </c>
      <c r="H4" s="14" t="s">
        <v>59</v>
      </c>
      <c r="I4" s="14" t="s">
        <v>59</v>
      </c>
      <c r="J4" s="14" t="s">
        <v>59</v>
      </c>
      <c r="K4" s="14" t="s">
        <v>59</v>
      </c>
      <c r="L4" s="14" t="s">
        <v>59</v>
      </c>
      <c r="M4" s="14" t="s">
        <v>59</v>
      </c>
      <c r="N4" s="14" t="s">
        <v>59</v>
      </c>
      <c r="O4" s="14" t="s">
        <v>59</v>
      </c>
      <c r="P4" s="14" t="s">
        <v>59</v>
      </c>
      <c r="Q4" s="40" t="s">
        <v>59</v>
      </c>
      <c r="R4" s="47" t="s">
        <v>59</v>
      </c>
      <c r="S4" s="48" t="s">
        <v>34</v>
      </c>
      <c r="T4" s="48" t="s">
        <v>34</v>
      </c>
    </row>
    <row r="5" spans="1:20" ht="16.5" thickTop="1">
      <c r="A5" s="15" t="s">
        <v>35</v>
      </c>
      <c r="B5" s="16"/>
      <c r="C5" s="17"/>
      <c r="D5" s="18"/>
      <c r="E5" s="19"/>
      <c r="F5" s="18" t="s">
        <v>45</v>
      </c>
      <c r="G5" s="18" t="s">
        <v>46</v>
      </c>
      <c r="H5" s="18" t="s">
        <v>47</v>
      </c>
      <c r="I5" s="18" t="s">
        <v>48</v>
      </c>
      <c r="J5" s="18" t="s">
        <v>49</v>
      </c>
      <c r="K5" s="18" t="s">
        <v>50</v>
      </c>
      <c r="L5" s="18" t="s">
        <v>51</v>
      </c>
      <c r="M5" s="18" t="s">
        <v>36</v>
      </c>
      <c r="N5" s="18" t="s">
        <v>37</v>
      </c>
      <c r="O5" s="18" t="s">
        <v>38</v>
      </c>
      <c r="P5" s="18" t="s">
        <v>39</v>
      </c>
      <c r="Q5" s="41" t="s">
        <v>40</v>
      </c>
      <c r="R5" s="49">
        <v>2017</v>
      </c>
      <c r="S5" s="49">
        <v>2018</v>
      </c>
      <c r="T5" s="49">
        <v>2019</v>
      </c>
    </row>
    <row r="6" spans="1:20" ht="16.5" thickTop="1">
      <c r="A6" s="20"/>
      <c r="B6" s="21"/>
      <c r="C6" s="21"/>
      <c r="D6" s="22"/>
      <c r="E6" s="22"/>
      <c r="F6" s="22"/>
      <c r="G6" s="22"/>
      <c r="H6" s="22"/>
      <c r="I6" s="23"/>
      <c r="J6" s="23"/>
      <c r="K6" s="23"/>
      <c r="L6" s="23"/>
      <c r="M6" s="23"/>
      <c r="N6" s="23"/>
      <c r="O6" s="23"/>
      <c r="P6" s="23"/>
      <c r="Q6" s="42"/>
      <c r="R6" s="50"/>
      <c r="S6" s="50"/>
      <c r="T6" s="50"/>
    </row>
    <row r="7" spans="1:20" ht="16.5" thickTop="1">
      <c r="A7" s="20" t="s">
        <v>52</v>
      </c>
      <c r="B7" s="21"/>
      <c r="C7" s="21"/>
      <c r="D7" s="22"/>
      <c r="E7" s="22"/>
      <c r="F7" s="22"/>
      <c r="G7" s="22"/>
      <c r="H7" s="22"/>
      <c r="I7" s="24"/>
      <c r="J7" s="24"/>
      <c r="K7" s="24"/>
      <c r="L7" s="24"/>
      <c r="M7" s="24"/>
      <c r="N7" s="24"/>
      <c r="O7" s="24"/>
      <c r="P7" s="24"/>
      <c r="Q7" s="43"/>
      <c r="R7" s="50"/>
      <c r="S7" s="50"/>
      <c r="T7" s="50"/>
    </row>
    <row r="8" spans="1:20" ht="16.5" thickTop="1">
      <c r="A8" s="25" t="s">
        <v>53</v>
      </c>
      <c r="B8" s="21"/>
      <c r="C8" s="21"/>
      <c r="D8" s="22">
        <v>500000</v>
      </c>
      <c r="E8" s="22"/>
      <c r="F8" s="22">
        <v>10</v>
      </c>
      <c r="G8" s="22">
        <v>10</v>
      </c>
      <c r="H8" s="22">
        <v>10</v>
      </c>
      <c r="I8" s="22">
        <v>10</v>
      </c>
      <c r="J8" s="22">
        <v>10</v>
      </c>
      <c r="K8" s="22">
        <v>10</v>
      </c>
      <c r="L8" s="22">
        <v>10</v>
      </c>
      <c r="M8" s="22">
        <v>10</v>
      </c>
      <c r="N8" s="22">
        <v>10</v>
      </c>
      <c r="O8" s="22">
        <v>10</v>
      </c>
      <c r="P8" s="22">
        <v>10</v>
      </c>
      <c r="Q8" s="22">
        <v>10</v>
      </c>
      <c r="R8" s="50">
        <f>SUM(F8:Q8)</f>
        <v>120</v>
      </c>
      <c r="S8" s="50">
        <v>200</v>
      </c>
      <c r="T8" s="50">
        <v>400</v>
      </c>
    </row>
    <row r="9" spans="1:20" ht="16.5" thickTop="1">
      <c r="A9" s="25" t="s">
        <v>54</v>
      </c>
      <c r="B9" s="21"/>
      <c r="C9" s="21"/>
      <c r="D9" s="22">
        <v>25000</v>
      </c>
      <c r="E9" s="22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44">
        <v>0</v>
      </c>
      <c r="R9" s="50">
        <v>0</v>
      </c>
      <c r="S9" s="50">
        <v>0</v>
      </c>
      <c r="T9" s="50">
        <v>0</v>
      </c>
    </row>
    <row r="10" spans="1:20" ht="16.5" thickTop="1">
      <c r="A10" s="25" t="s">
        <v>55</v>
      </c>
      <c r="B10" s="21"/>
      <c r="C10" s="21"/>
      <c r="D10" s="22">
        <v>50000</v>
      </c>
      <c r="E10" s="22"/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44">
        <v>0</v>
      </c>
      <c r="R10" s="50">
        <v>0</v>
      </c>
      <c r="S10" s="50">
        <v>0</v>
      </c>
      <c r="T10" s="50">
        <v>0</v>
      </c>
    </row>
    <row r="11" spans="1:20" ht="16.5" thickTop="1">
      <c r="A11" s="25" t="s">
        <v>56</v>
      </c>
      <c r="B11" s="21">
        <v>0.1</v>
      </c>
      <c r="C11" s="21"/>
      <c r="D11" s="22">
        <f>B11*D8</f>
        <v>50000</v>
      </c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44">
        <v>0</v>
      </c>
      <c r="R11" s="50">
        <v>0</v>
      </c>
      <c r="S11" s="50">
        <v>0</v>
      </c>
      <c r="T11" s="50">
        <v>0</v>
      </c>
    </row>
    <row r="12" spans="1:20" ht="16.5" thickBot="1">
      <c r="A12" s="25"/>
      <c r="B12" s="21"/>
      <c r="C12" s="21"/>
      <c r="D12" s="27">
        <v>0</v>
      </c>
      <c r="E12" s="22"/>
      <c r="F12" s="27"/>
      <c r="G12" s="27"/>
      <c r="H12" s="27"/>
      <c r="I12" s="29">
        <f>F12/12</f>
        <v>0</v>
      </c>
      <c r="J12" s="29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45">
        <v>0</v>
      </c>
      <c r="R12" s="51">
        <f aca="true" t="shared" si="0" ref="R12:T13">SUM(F12:Q12)</f>
        <v>0</v>
      </c>
      <c r="S12" s="51">
        <f t="shared" si="0"/>
        <v>0</v>
      </c>
      <c r="T12" s="51">
        <f t="shared" si="0"/>
        <v>0</v>
      </c>
    </row>
    <row r="13" spans="1:20" ht="16.5" thickTop="1">
      <c r="A13" s="20" t="s">
        <v>57</v>
      </c>
      <c r="B13" s="28"/>
      <c r="C13" s="26"/>
      <c r="D13" s="32">
        <f>SUM(D8:D12)</f>
        <v>625000</v>
      </c>
      <c r="E13" s="27"/>
      <c r="F13" s="31">
        <f>SUM(F8:F12)</f>
        <v>10</v>
      </c>
      <c r="G13" s="31">
        <f aca="true" t="shared" si="1" ref="G13:Q13">SUM(G8:G12)</f>
        <v>10</v>
      </c>
      <c r="H13" s="31">
        <f t="shared" si="1"/>
        <v>10</v>
      </c>
      <c r="I13" s="31">
        <f t="shared" si="1"/>
        <v>10</v>
      </c>
      <c r="J13" s="31">
        <f t="shared" si="1"/>
        <v>10</v>
      </c>
      <c r="K13" s="31">
        <f t="shared" si="1"/>
        <v>10</v>
      </c>
      <c r="L13" s="31">
        <f t="shared" si="1"/>
        <v>10</v>
      </c>
      <c r="M13" s="31">
        <f t="shared" si="1"/>
        <v>10</v>
      </c>
      <c r="N13" s="31">
        <f t="shared" si="1"/>
        <v>10</v>
      </c>
      <c r="O13" s="31">
        <f t="shared" si="1"/>
        <v>10</v>
      </c>
      <c r="P13" s="31">
        <f t="shared" si="1"/>
        <v>10</v>
      </c>
      <c r="Q13" s="46">
        <f t="shared" si="1"/>
        <v>10</v>
      </c>
      <c r="R13" s="52">
        <f t="shared" si="0"/>
        <v>120</v>
      </c>
      <c r="S13" s="52">
        <f t="shared" si="0"/>
        <v>230</v>
      </c>
      <c r="T13" s="52">
        <f t="shared" si="0"/>
        <v>450</v>
      </c>
    </row>
    <row r="16" spans="1:20" ht="15.75">
      <c r="A16" s="10" t="s">
        <v>61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1" t="s">
        <v>62</v>
      </c>
      <c r="B17" s="11"/>
      <c r="C17" s="11"/>
      <c r="D17" s="11" t="s">
        <v>78</v>
      </c>
      <c r="E17" s="11"/>
      <c r="F17" s="11"/>
      <c r="G17" s="11"/>
      <c r="H17" s="11"/>
      <c r="I17" s="11">
        <v>10000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1" t="s">
        <v>63</v>
      </c>
      <c r="B18" s="11"/>
      <c r="C18" s="11"/>
      <c r="D18" s="11" t="s">
        <v>79</v>
      </c>
      <c r="E18" s="11"/>
      <c r="F18" s="11"/>
      <c r="G18" s="11"/>
      <c r="H18" s="11"/>
      <c r="I18" s="11"/>
      <c r="J18" s="11">
        <v>10000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1" t="s">
        <v>64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1" t="s">
        <v>65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1" t="s">
        <v>66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 t="s">
        <v>67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1" t="s">
        <v>68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1" t="s">
        <v>69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.75">
      <c r="A25" s="11" t="s">
        <v>70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>
      <c r="A26" s="11" t="s">
        <v>71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5.75">
      <c r="A28" s="10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1" t="s">
        <v>72</v>
      </c>
      <c r="B29" s="11"/>
      <c r="C29" s="11"/>
      <c r="D29" s="11" t="s">
        <v>24</v>
      </c>
      <c r="E29" s="11"/>
      <c r="F29" s="11"/>
      <c r="G29" s="11"/>
      <c r="H29" s="11"/>
      <c r="I29" s="11"/>
      <c r="J29" s="11"/>
      <c r="K29" s="11" t="s">
        <v>76</v>
      </c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1" t="s">
        <v>73</v>
      </c>
      <c r="B30" s="11"/>
      <c r="C30" s="11"/>
      <c r="D30" s="11" t="s">
        <v>80</v>
      </c>
      <c r="E30" s="11"/>
      <c r="F30" s="11"/>
      <c r="G30" s="11"/>
      <c r="H30" s="11"/>
      <c r="I30" s="11"/>
      <c r="J30" s="11"/>
      <c r="K30" s="11"/>
      <c r="L30" s="11"/>
      <c r="M30" s="11" t="s">
        <v>77</v>
      </c>
      <c r="N30" s="11"/>
      <c r="O30" s="11"/>
      <c r="P30" s="11"/>
      <c r="Q30" s="11"/>
      <c r="R30" s="11"/>
      <c r="S30" s="11"/>
      <c r="T30" s="11"/>
    </row>
    <row r="31" spans="1:20" ht="12.75">
      <c r="A31" s="11" t="s">
        <v>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 t="s">
        <v>76</v>
      </c>
      <c r="P31" s="11"/>
      <c r="Q31" s="11"/>
      <c r="R31" s="11"/>
      <c r="S31" s="11"/>
      <c r="T31" s="11"/>
    </row>
  </sheetData>
  <sheetProtection/>
  <mergeCells count="1">
    <mergeCell ref="F3:R3"/>
  </mergeCells>
  <printOptions/>
  <pageMargins left="0.75" right="0.75" top="1" bottom="1" header="0.5" footer="0.5"/>
  <pageSetup fitToHeight="1" fitToWidth="1" orientation="landscape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A3" sqref="A3:T8"/>
    </sheetView>
  </sheetViews>
  <sheetFormatPr defaultColWidth="11.00390625" defaultRowHeight="12.75"/>
  <cols>
    <col min="1" max="1" width="19.625" style="0" customWidth="1"/>
    <col min="2" max="2" width="5.375" style="0" customWidth="1"/>
    <col min="3" max="3" width="2.375" style="0" customWidth="1"/>
    <col min="5" max="5" width="2.875" style="0" customWidth="1"/>
  </cols>
  <sheetData>
    <row r="1" spans="1:6" ht="18.75">
      <c r="A1" s="6" t="s">
        <v>60</v>
      </c>
      <c r="B1" s="7"/>
      <c r="C1" s="7"/>
      <c r="D1" s="33"/>
      <c r="E1" s="36"/>
      <c r="F1" s="37"/>
    </row>
    <row r="2" spans="1:6" ht="19.5" thickBot="1">
      <c r="A2" s="8" t="s">
        <v>25</v>
      </c>
      <c r="B2" s="9"/>
      <c r="C2" s="9"/>
      <c r="D2" s="34"/>
      <c r="E2" s="38"/>
      <c r="F2" s="39"/>
    </row>
    <row r="3" spans="1:20" ht="22.5" thickTop="1">
      <c r="A3" s="1"/>
      <c r="B3" s="2"/>
      <c r="C3" s="2"/>
      <c r="D3" s="59" t="s">
        <v>41</v>
      </c>
      <c r="E3" s="60"/>
      <c r="F3" s="114" t="s">
        <v>42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61" t="s">
        <v>43</v>
      </c>
      <c r="T3" s="62" t="s">
        <v>44</v>
      </c>
    </row>
    <row r="4" spans="1:20" ht="15.75">
      <c r="A4" s="63"/>
      <c r="B4" s="57"/>
      <c r="C4" s="64"/>
      <c r="D4" s="65" t="s">
        <v>58</v>
      </c>
      <c r="E4" s="22"/>
      <c r="F4" s="66" t="s">
        <v>59</v>
      </c>
      <c r="G4" s="66" t="s">
        <v>59</v>
      </c>
      <c r="H4" s="66" t="s">
        <v>59</v>
      </c>
      <c r="I4" s="66" t="s">
        <v>59</v>
      </c>
      <c r="J4" s="66" t="s">
        <v>59</v>
      </c>
      <c r="K4" s="66" t="s">
        <v>59</v>
      </c>
      <c r="L4" s="66" t="s">
        <v>59</v>
      </c>
      <c r="M4" s="66" t="s">
        <v>59</v>
      </c>
      <c r="N4" s="66" t="s">
        <v>59</v>
      </c>
      <c r="O4" s="66" t="s">
        <v>59</v>
      </c>
      <c r="P4" s="66" t="s">
        <v>59</v>
      </c>
      <c r="Q4" s="67" t="s">
        <v>59</v>
      </c>
      <c r="R4" s="68" t="s">
        <v>59</v>
      </c>
      <c r="S4" s="69" t="s">
        <v>34</v>
      </c>
      <c r="T4" s="70" t="s">
        <v>34</v>
      </c>
    </row>
    <row r="5" spans="1:20" ht="15.75">
      <c r="A5" s="71"/>
      <c r="B5" s="16"/>
      <c r="C5" s="17"/>
      <c r="D5" s="18"/>
      <c r="E5" s="19"/>
      <c r="F5" s="18" t="s">
        <v>45</v>
      </c>
      <c r="G5" s="18" t="s">
        <v>46</v>
      </c>
      <c r="H5" s="18" t="s">
        <v>47</v>
      </c>
      <c r="I5" s="18" t="s">
        <v>48</v>
      </c>
      <c r="J5" s="18" t="s">
        <v>49</v>
      </c>
      <c r="K5" s="18" t="s">
        <v>50</v>
      </c>
      <c r="L5" s="18" t="s">
        <v>51</v>
      </c>
      <c r="M5" s="18" t="s">
        <v>36</v>
      </c>
      <c r="N5" s="18" t="s">
        <v>37</v>
      </c>
      <c r="O5" s="18" t="s">
        <v>38</v>
      </c>
      <c r="P5" s="18" t="s">
        <v>39</v>
      </c>
      <c r="Q5" s="41" t="s">
        <v>40</v>
      </c>
      <c r="R5" s="49">
        <v>2017</v>
      </c>
      <c r="S5" s="49">
        <v>2018</v>
      </c>
      <c r="T5" s="49">
        <v>2019</v>
      </c>
    </row>
    <row r="6" spans="1:20" ht="15.75">
      <c r="A6" s="28" t="s">
        <v>82</v>
      </c>
      <c r="B6" s="21"/>
      <c r="C6" s="21"/>
      <c r="D6" s="22">
        <f>'Sales &amp; Distro'!D13</f>
        <v>625000</v>
      </c>
      <c r="E6" s="22"/>
      <c r="F6" s="22">
        <f>'Sales &amp; Distro'!F13</f>
        <v>10</v>
      </c>
      <c r="G6" s="22">
        <f>'Sales &amp; Distro'!G13</f>
        <v>10</v>
      </c>
      <c r="H6" s="22">
        <f>'Sales &amp; Distro'!H13</f>
        <v>10</v>
      </c>
      <c r="I6" s="22">
        <f>'Sales &amp; Distro'!I13</f>
        <v>10</v>
      </c>
      <c r="J6" s="22">
        <f>'Sales &amp; Distro'!J13</f>
        <v>10</v>
      </c>
      <c r="K6" s="22">
        <f>'Sales &amp; Distro'!K13</f>
        <v>10</v>
      </c>
      <c r="L6" s="22">
        <f>'Sales &amp; Distro'!L13</f>
        <v>10</v>
      </c>
      <c r="M6" s="22">
        <f>'Sales &amp; Distro'!M13</f>
        <v>10</v>
      </c>
      <c r="N6" s="22">
        <f>'Sales &amp; Distro'!N13</f>
        <v>10</v>
      </c>
      <c r="O6" s="22">
        <f>'Sales &amp; Distro'!O13</f>
        <v>10</v>
      </c>
      <c r="P6" s="22">
        <f>'Sales &amp; Distro'!P13</f>
        <v>10</v>
      </c>
      <c r="Q6" s="44">
        <f>'Sales &amp; Distro'!Q13</f>
        <v>10</v>
      </c>
      <c r="R6" s="50">
        <f>SUM(F6:Q6)</f>
        <v>120</v>
      </c>
      <c r="S6" s="50">
        <f>'Sales &amp; Distro'!S13</f>
        <v>230</v>
      </c>
      <c r="T6" s="50">
        <f>'Sales &amp; Distro'!T13</f>
        <v>450</v>
      </c>
    </row>
    <row r="7" spans="1:20" ht="15.75">
      <c r="A7" s="21"/>
      <c r="B7" s="21"/>
      <c r="C7" s="21"/>
      <c r="D7" s="22"/>
      <c r="E7" s="22"/>
      <c r="F7" s="22"/>
      <c r="G7" s="22"/>
      <c r="H7" s="22"/>
      <c r="I7" s="24"/>
      <c r="J7" s="24"/>
      <c r="K7" s="24"/>
      <c r="L7" s="24"/>
      <c r="M7" s="24"/>
      <c r="N7" s="24"/>
      <c r="O7" s="24"/>
      <c r="P7" s="24"/>
      <c r="Q7" s="43"/>
      <c r="R7" s="50"/>
      <c r="S7" s="50"/>
      <c r="T7" s="50"/>
    </row>
    <row r="8" spans="1:20" ht="15.75">
      <c r="A8" s="72" t="s">
        <v>83</v>
      </c>
      <c r="B8" s="21">
        <v>0.86</v>
      </c>
      <c r="C8" s="21"/>
      <c r="D8" s="22">
        <f>D6*$B$8</f>
        <v>537500</v>
      </c>
      <c r="E8" s="22"/>
      <c r="F8" s="22">
        <f>F6*$B$8</f>
        <v>8.6</v>
      </c>
      <c r="G8" s="22">
        <f aca="true" t="shared" si="0" ref="G8:Q8">G6*$B$8</f>
        <v>8.6</v>
      </c>
      <c r="H8" s="22">
        <f t="shared" si="0"/>
        <v>8.6</v>
      </c>
      <c r="I8" s="22">
        <f t="shared" si="0"/>
        <v>8.6</v>
      </c>
      <c r="J8" s="22">
        <f t="shared" si="0"/>
        <v>8.6</v>
      </c>
      <c r="K8" s="22">
        <f t="shared" si="0"/>
        <v>8.6</v>
      </c>
      <c r="L8" s="22">
        <f t="shared" si="0"/>
        <v>8.6</v>
      </c>
      <c r="M8" s="22">
        <f t="shared" si="0"/>
        <v>8.6</v>
      </c>
      <c r="N8" s="22">
        <f t="shared" si="0"/>
        <v>8.6</v>
      </c>
      <c r="O8" s="22">
        <f t="shared" si="0"/>
        <v>8.6</v>
      </c>
      <c r="P8" s="22">
        <f t="shared" si="0"/>
        <v>8.6</v>
      </c>
      <c r="Q8" s="44">
        <f t="shared" si="0"/>
        <v>8.6</v>
      </c>
      <c r="R8" s="50">
        <f>SUM(F8:Q8)</f>
        <v>103.19999999999997</v>
      </c>
      <c r="S8" s="50">
        <f>S6*B9</f>
        <v>202.4</v>
      </c>
      <c r="T8" s="50">
        <f>T6*B9</f>
        <v>396</v>
      </c>
    </row>
    <row r="9" spans="1:20" ht="16.5" thickBot="1">
      <c r="A9" s="73"/>
      <c r="B9" s="21">
        <v>0.88</v>
      </c>
      <c r="C9" s="21"/>
      <c r="D9" s="27"/>
      <c r="E9" s="22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55">
        <v>0</v>
      </c>
      <c r="R9" s="76">
        <f aca="true" t="shared" si="1" ref="R9:R22">SUM(F9:Q9)</f>
        <v>0</v>
      </c>
      <c r="S9" s="76">
        <v>0</v>
      </c>
      <c r="T9" s="76">
        <v>0</v>
      </c>
    </row>
    <row r="10" spans="1:20" ht="16.5" thickTop="1">
      <c r="A10" s="72" t="s">
        <v>86</v>
      </c>
      <c r="B10" s="21"/>
      <c r="C10" s="21"/>
      <c r="D10" s="31">
        <f>D6-D8</f>
        <v>87500</v>
      </c>
      <c r="E10" s="22"/>
      <c r="F10" s="31">
        <f>F6-F8</f>
        <v>1.4000000000000004</v>
      </c>
      <c r="G10" s="31">
        <f aca="true" t="shared" si="2" ref="G10:T10">G6-G8</f>
        <v>1.4000000000000004</v>
      </c>
      <c r="H10" s="31">
        <f t="shared" si="2"/>
        <v>1.4000000000000004</v>
      </c>
      <c r="I10" s="31">
        <f t="shared" si="2"/>
        <v>1.4000000000000004</v>
      </c>
      <c r="J10" s="31">
        <f t="shared" si="2"/>
        <v>1.4000000000000004</v>
      </c>
      <c r="K10" s="31">
        <f t="shared" si="2"/>
        <v>1.4000000000000004</v>
      </c>
      <c r="L10" s="31">
        <f t="shared" si="2"/>
        <v>1.4000000000000004</v>
      </c>
      <c r="M10" s="31">
        <f t="shared" si="2"/>
        <v>1.4000000000000004</v>
      </c>
      <c r="N10" s="31">
        <f t="shared" si="2"/>
        <v>1.4000000000000004</v>
      </c>
      <c r="O10" s="31">
        <f t="shared" si="2"/>
        <v>1.4000000000000004</v>
      </c>
      <c r="P10" s="31">
        <f t="shared" si="2"/>
        <v>1.4000000000000004</v>
      </c>
      <c r="Q10" s="46">
        <f t="shared" si="2"/>
        <v>1.4000000000000004</v>
      </c>
      <c r="R10" s="52">
        <f t="shared" si="2"/>
        <v>16.800000000000026</v>
      </c>
      <c r="S10" s="52">
        <f t="shared" si="2"/>
        <v>27.599999999999994</v>
      </c>
      <c r="T10" s="52">
        <f t="shared" si="2"/>
        <v>54</v>
      </c>
    </row>
    <row r="11" spans="1:20" ht="15.75">
      <c r="A11" s="56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74"/>
    </row>
    <row r="12" spans="1:20" ht="15.75">
      <c r="A12" s="72" t="s">
        <v>84</v>
      </c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4">
        <v>0</v>
      </c>
      <c r="R12" s="50"/>
      <c r="S12" s="50"/>
      <c r="T12" s="50"/>
    </row>
    <row r="13" spans="1:20" ht="15.75">
      <c r="A13" s="75" t="s">
        <v>26</v>
      </c>
      <c r="B13" s="21"/>
      <c r="C13" s="21"/>
      <c r="D13" s="22">
        <v>18000</v>
      </c>
      <c r="E13" s="22"/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44">
        <v>0</v>
      </c>
      <c r="R13" s="50">
        <f t="shared" si="1"/>
        <v>0</v>
      </c>
      <c r="S13" s="50">
        <v>0</v>
      </c>
      <c r="T13" s="50">
        <v>0</v>
      </c>
    </row>
    <row r="14" spans="1:20" ht="15.75">
      <c r="A14" s="75" t="s">
        <v>27</v>
      </c>
      <c r="B14" s="21"/>
      <c r="C14" s="21"/>
      <c r="D14" s="27">
        <v>18000</v>
      </c>
      <c r="E14" s="22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55"/>
      <c r="R14" s="50">
        <f t="shared" si="1"/>
        <v>0</v>
      </c>
      <c r="S14" s="51"/>
      <c r="T14" s="51"/>
    </row>
    <row r="15" spans="1:20" ht="15.75">
      <c r="A15" s="75" t="s">
        <v>28</v>
      </c>
      <c r="B15" s="21"/>
      <c r="C15" s="21"/>
      <c r="D15" s="27">
        <v>20000</v>
      </c>
      <c r="E15" s="22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55"/>
      <c r="R15" s="50">
        <f t="shared" si="1"/>
        <v>0</v>
      </c>
      <c r="S15" s="51"/>
      <c r="T15" s="51"/>
    </row>
    <row r="16" spans="1:20" ht="15.75">
      <c r="A16" s="75" t="s">
        <v>29</v>
      </c>
      <c r="B16" s="21"/>
      <c r="C16" s="21"/>
      <c r="D16" s="27">
        <v>15000</v>
      </c>
      <c r="E16" s="2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5"/>
      <c r="R16" s="50">
        <f t="shared" si="1"/>
        <v>0</v>
      </c>
      <c r="S16" s="51"/>
      <c r="T16" s="51"/>
    </row>
    <row r="17" spans="1:20" ht="15.75">
      <c r="A17" s="75" t="s">
        <v>30</v>
      </c>
      <c r="B17" s="21"/>
      <c r="C17" s="21"/>
      <c r="D17" s="27">
        <v>18000</v>
      </c>
      <c r="E17" s="22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55"/>
      <c r="R17" s="50">
        <f t="shared" si="1"/>
        <v>0</v>
      </c>
      <c r="S17" s="51"/>
      <c r="T17" s="51"/>
    </row>
    <row r="18" spans="1:20" ht="15.75">
      <c r="A18" s="75" t="s">
        <v>31</v>
      </c>
      <c r="B18" s="21"/>
      <c r="C18" s="21"/>
      <c r="D18" s="27">
        <v>3000</v>
      </c>
      <c r="E18" s="2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5"/>
      <c r="R18" s="50">
        <f t="shared" si="1"/>
        <v>0</v>
      </c>
      <c r="S18" s="51"/>
      <c r="T18" s="51"/>
    </row>
    <row r="19" spans="1:20" ht="15.75">
      <c r="A19" s="75" t="s">
        <v>32</v>
      </c>
      <c r="B19" s="21"/>
      <c r="C19" s="21"/>
      <c r="D19" s="27">
        <v>2000</v>
      </c>
      <c r="E19" s="2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55"/>
      <c r="R19" s="50">
        <f t="shared" si="1"/>
        <v>0</v>
      </c>
      <c r="S19" s="51"/>
      <c r="T19" s="51"/>
    </row>
    <row r="20" spans="1:20" ht="15.75">
      <c r="A20" s="75" t="s">
        <v>33</v>
      </c>
      <c r="B20" s="21"/>
      <c r="C20" s="21"/>
      <c r="D20" s="27">
        <v>30000</v>
      </c>
      <c r="E20" s="2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5"/>
      <c r="R20" s="50">
        <f t="shared" si="1"/>
        <v>0</v>
      </c>
      <c r="S20" s="51"/>
      <c r="T20" s="51"/>
    </row>
    <row r="21" spans="1:20" ht="16.5" thickBot="1">
      <c r="A21" s="73"/>
      <c r="B21" s="21"/>
      <c r="C21" s="21"/>
      <c r="D21" s="27">
        <v>0</v>
      </c>
      <c r="E21" s="22"/>
      <c r="F21" s="27"/>
      <c r="G21" s="27"/>
      <c r="H21" s="27"/>
      <c r="I21" s="29">
        <f>F21/12</f>
        <v>0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45">
        <v>0</v>
      </c>
      <c r="R21" s="51">
        <f t="shared" si="1"/>
        <v>0</v>
      </c>
      <c r="S21" s="51">
        <f>SUM(G21:R21)</f>
        <v>0</v>
      </c>
      <c r="T21" s="51">
        <f>SUM(H21:S21)</f>
        <v>0</v>
      </c>
    </row>
    <row r="22" spans="1:20" ht="16.5" thickTop="1">
      <c r="A22" s="28" t="s">
        <v>85</v>
      </c>
      <c r="B22" s="28"/>
      <c r="C22" s="28"/>
      <c r="D22" s="32">
        <f>SUM(D13:D21)</f>
        <v>124000</v>
      </c>
      <c r="E22" s="22"/>
      <c r="F22" s="31">
        <f>SUM(F8:F21)</f>
        <v>10</v>
      </c>
      <c r="G22" s="31">
        <f aca="true" t="shared" si="3" ref="G22:Q22">SUM(G8:G21)</f>
        <v>10</v>
      </c>
      <c r="H22" s="31">
        <f t="shared" si="3"/>
        <v>10</v>
      </c>
      <c r="I22" s="31">
        <f t="shared" si="3"/>
        <v>10</v>
      </c>
      <c r="J22" s="31">
        <f t="shared" si="3"/>
        <v>10</v>
      </c>
      <c r="K22" s="31">
        <f t="shared" si="3"/>
        <v>10</v>
      </c>
      <c r="L22" s="31">
        <f t="shared" si="3"/>
        <v>10</v>
      </c>
      <c r="M22" s="31">
        <f t="shared" si="3"/>
        <v>10</v>
      </c>
      <c r="N22" s="31">
        <f t="shared" si="3"/>
        <v>10</v>
      </c>
      <c r="O22" s="31">
        <f t="shared" si="3"/>
        <v>10</v>
      </c>
      <c r="P22" s="31">
        <f t="shared" si="3"/>
        <v>10</v>
      </c>
      <c r="Q22" s="46">
        <f t="shared" si="3"/>
        <v>10</v>
      </c>
      <c r="R22" s="52">
        <f t="shared" si="1"/>
        <v>120</v>
      </c>
      <c r="S22" s="52">
        <f>SUM(G22:R22)</f>
        <v>230</v>
      </c>
      <c r="T22" s="52">
        <f>SUM(H22:S22)</f>
        <v>450</v>
      </c>
    </row>
  </sheetData>
  <sheetProtection/>
  <mergeCells count="1">
    <mergeCell ref="F3:R3"/>
  </mergeCells>
  <printOptions/>
  <pageMargins left="0.75" right="0.75" top="1" bottom="1" header="0.5" footer="0.5"/>
  <pageSetup fitToHeight="1" fitToWidth="1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G20" sqref="G20"/>
    </sheetView>
  </sheetViews>
  <sheetFormatPr defaultColWidth="11.00390625" defaultRowHeight="12.75"/>
  <cols>
    <col min="1" max="1" width="17.625" style="0" customWidth="1"/>
    <col min="3" max="3" width="2.875" style="0" customWidth="1"/>
    <col min="5" max="5" width="2.625" style="0" customWidth="1"/>
  </cols>
  <sheetData>
    <row r="1" spans="1:6" ht="18.75">
      <c r="A1" s="6" t="s">
        <v>60</v>
      </c>
      <c r="B1" s="7"/>
      <c r="C1" s="7"/>
      <c r="D1" s="33"/>
      <c r="E1" s="36"/>
      <c r="F1" s="37"/>
    </row>
    <row r="2" spans="1:6" ht="19.5" thickBot="1">
      <c r="A2" s="8" t="s">
        <v>87</v>
      </c>
      <c r="B2" s="9"/>
      <c r="C2" s="9"/>
      <c r="D2" s="34"/>
      <c r="E2" s="38"/>
      <c r="F2" s="39"/>
    </row>
    <row r="3" spans="1:20" ht="22.5" thickTop="1">
      <c r="A3" s="1"/>
      <c r="B3" s="2"/>
      <c r="C3" s="2"/>
      <c r="D3" s="59" t="s">
        <v>89</v>
      </c>
      <c r="E3" s="60"/>
      <c r="F3" s="114" t="s">
        <v>90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61" t="s">
        <v>43</v>
      </c>
      <c r="T3" s="62" t="s">
        <v>44</v>
      </c>
    </row>
    <row r="4" spans="1:20" ht="15.75">
      <c r="A4" s="63"/>
      <c r="B4" s="57"/>
      <c r="C4" s="64"/>
      <c r="D4" s="65"/>
      <c r="E4" s="22"/>
      <c r="F4" s="66" t="s">
        <v>59</v>
      </c>
      <c r="G4" s="66" t="s">
        <v>59</v>
      </c>
      <c r="H4" s="66" t="s">
        <v>59</v>
      </c>
      <c r="I4" s="66" t="s">
        <v>59</v>
      </c>
      <c r="J4" s="66" t="s">
        <v>59</v>
      </c>
      <c r="K4" s="66" t="s">
        <v>59</v>
      </c>
      <c r="L4" s="66" t="s">
        <v>59</v>
      </c>
      <c r="M4" s="66" t="s">
        <v>59</v>
      </c>
      <c r="N4" s="66" t="s">
        <v>59</v>
      </c>
      <c r="O4" s="66" t="s">
        <v>59</v>
      </c>
      <c r="P4" s="66" t="s">
        <v>59</v>
      </c>
      <c r="Q4" s="67" t="s">
        <v>59</v>
      </c>
      <c r="R4" s="68" t="s">
        <v>59</v>
      </c>
      <c r="S4" s="69" t="s">
        <v>34</v>
      </c>
      <c r="T4" s="70" t="s">
        <v>34</v>
      </c>
    </row>
    <row r="5" spans="1:20" ht="15.75">
      <c r="A5" s="71"/>
      <c r="B5" s="16"/>
      <c r="C5" s="17"/>
      <c r="D5" s="18"/>
      <c r="E5" s="19"/>
      <c r="F5" s="18" t="s">
        <v>45</v>
      </c>
      <c r="G5" s="18" t="s">
        <v>46</v>
      </c>
      <c r="H5" s="18" t="s">
        <v>47</v>
      </c>
      <c r="I5" s="18" t="s">
        <v>48</v>
      </c>
      <c r="J5" s="18" t="s">
        <v>49</v>
      </c>
      <c r="K5" s="18" t="s">
        <v>50</v>
      </c>
      <c r="L5" s="18" t="s">
        <v>51</v>
      </c>
      <c r="M5" s="18" t="s">
        <v>36</v>
      </c>
      <c r="N5" s="18" t="s">
        <v>37</v>
      </c>
      <c r="O5" s="18" t="s">
        <v>38</v>
      </c>
      <c r="P5" s="18" t="s">
        <v>39</v>
      </c>
      <c r="Q5" s="41" t="s">
        <v>40</v>
      </c>
      <c r="R5" s="49">
        <v>2017</v>
      </c>
      <c r="S5" s="49">
        <v>2018</v>
      </c>
      <c r="T5" s="49">
        <v>2019</v>
      </c>
    </row>
    <row r="6" spans="1:20" ht="15.75">
      <c r="A6" s="21" t="s">
        <v>91</v>
      </c>
      <c r="B6" s="21"/>
      <c r="C6" s="21"/>
      <c r="D6" s="22">
        <v>20000</v>
      </c>
      <c r="E6" s="22"/>
      <c r="F6" s="22">
        <v>0</v>
      </c>
      <c r="G6" s="22">
        <v>0</v>
      </c>
      <c r="H6" s="22">
        <v>0</v>
      </c>
      <c r="I6" s="22">
        <v>0</v>
      </c>
      <c r="J6" s="22">
        <v>2000</v>
      </c>
      <c r="K6" s="22">
        <v>5000</v>
      </c>
      <c r="L6" s="22">
        <v>10000</v>
      </c>
      <c r="M6" s="78">
        <v>10000</v>
      </c>
      <c r="N6" s="22">
        <v>5000</v>
      </c>
      <c r="O6" s="22">
        <v>0</v>
      </c>
      <c r="P6" s="22">
        <v>0</v>
      </c>
      <c r="Q6" s="44">
        <v>0</v>
      </c>
      <c r="R6" s="50">
        <f>SUM(F6:Q6)</f>
        <v>32000</v>
      </c>
      <c r="S6" s="50">
        <v>32000</v>
      </c>
      <c r="T6" s="50">
        <v>32000</v>
      </c>
    </row>
    <row r="7" spans="1:20" ht="15.75">
      <c r="A7" s="21" t="s">
        <v>88</v>
      </c>
      <c r="B7" s="21"/>
      <c r="C7" s="21"/>
      <c r="D7" s="22">
        <v>50000</v>
      </c>
      <c r="E7" s="22"/>
      <c r="F7" s="22">
        <v>1000</v>
      </c>
      <c r="G7" s="22">
        <v>1000</v>
      </c>
      <c r="H7" s="22">
        <v>2000</v>
      </c>
      <c r="I7" s="24">
        <v>3000</v>
      </c>
      <c r="J7" s="24">
        <v>4000</v>
      </c>
      <c r="K7" s="79">
        <v>4000</v>
      </c>
      <c r="L7" s="24">
        <v>4000</v>
      </c>
      <c r="M7" s="24">
        <v>4000</v>
      </c>
      <c r="N7" s="24">
        <v>4000</v>
      </c>
      <c r="O7" s="24">
        <v>4000</v>
      </c>
      <c r="P7" s="24">
        <v>3000</v>
      </c>
      <c r="Q7" s="43">
        <v>2000</v>
      </c>
      <c r="R7" s="50">
        <f>SUM(F7:Q7)</f>
        <v>36000</v>
      </c>
      <c r="S7" s="50">
        <v>36000</v>
      </c>
      <c r="T7" s="50">
        <v>36000</v>
      </c>
    </row>
    <row r="9" ht="12.75">
      <c r="A9" s="80" t="s">
        <v>14</v>
      </c>
    </row>
    <row r="11" spans="1:4" ht="12.75">
      <c r="A11" t="s">
        <v>92</v>
      </c>
      <c r="B11" s="77" t="s">
        <v>12</v>
      </c>
      <c r="D11" s="77"/>
    </row>
    <row r="12" spans="1:4" ht="12.75">
      <c r="A12" t="s">
        <v>11</v>
      </c>
      <c r="B12" s="77" t="s">
        <v>13</v>
      </c>
      <c r="D12" s="77"/>
    </row>
  </sheetData>
  <sheetProtection/>
  <mergeCells count="1">
    <mergeCell ref="F3:R3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selection activeCell="F9" sqref="F9"/>
    </sheetView>
  </sheetViews>
  <sheetFormatPr defaultColWidth="11.00390625" defaultRowHeight="12.75"/>
  <cols>
    <col min="1" max="1" width="23.375" style="0" customWidth="1"/>
    <col min="2" max="2" width="5.375" style="0" customWidth="1"/>
    <col min="3" max="3" width="4.625" style="0" customWidth="1"/>
    <col min="4" max="4" width="12.00390625" style="0" customWidth="1"/>
    <col min="5" max="5" width="3.00390625" style="0" customWidth="1"/>
  </cols>
  <sheetData>
    <row r="1" spans="1:6" ht="18.75">
      <c r="A1" s="6" t="s">
        <v>60</v>
      </c>
      <c r="B1" s="7"/>
      <c r="C1" s="7"/>
      <c r="D1" s="33"/>
      <c r="E1" s="36"/>
      <c r="F1" s="37"/>
    </row>
    <row r="2" spans="1:6" ht="19.5" thickBot="1">
      <c r="A2" s="8" t="s">
        <v>81</v>
      </c>
      <c r="B2" s="9"/>
      <c r="C2" s="9"/>
      <c r="D2" s="34"/>
      <c r="E2" s="38"/>
      <c r="F2" s="39"/>
    </row>
    <row r="3" spans="1:20" ht="22.5" thickTop="1">
      <c r="A3" s="81"/>
      <c r="B3" s="82"/>
      <c r="C3" s="82"/>
      <c r="D3" s="59" t="s">
        <v>15</v>
      </c>
      <c r="E3" s="60"/>
      <c r="F3" s="116" t="s">
        <v>6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61" t="s">
        <v>10</v>
      </c>
      <c r="T3" s="62" t="s">
        <v>7</v>
      </c>
    </row>
    <row r="4" spans="1:20" ht="16.5" thickTop="1">
      <c r="A4" s="83"/>
      <c r="B4" s="84"/>
      <c r="C4" s="85"/>
      <c r="D4" s="86" t="s">
        <v>16</v>
      </c>
      <c r="E4" s="87"/>
      <c r="F4" s="89" t="s">
        <v>34</v>
      </c>
      <c r="G4" s="89" t="s">
        <v>34</v>
      </c>
      <c r="H4" s="89" t="s">
        <v>34</v>
      </c>
      <c r="I4" s="89" t="s">
        <v>34</v>
      </c>
      <c r="J4" s="89" t="s">
        <v>34</v>
      </c>
      <c r="K4" s="89" t="s">
        <v>34</v>
      </c>
      <c r="L4" s="89" t="s">
        <v>34</v>
      </c>
      <c r="M4" s="89" t="s">
        <v>34</v>
      </c>
      <c r="N4" s="89" t="s">
        <v>34</v>
      </c>
      <c r="O4" s="89" t="s">
        <v>34</v>
      </c>
      <c r="P4" s="89" t="s">
        <v>34</v>
      </c>
      <c r="Q4" s="90" t="s">
        <v>34</v>
      </c>
      <c r="R4" s="91" t="s">
        <v>34</v>
      </c>
      <c r="S4" s="92" t="s">
        <v>34</v>
      </c>
      <c r="T4" s="93" t="s">
        <v>34</v>
      </c>
    </row>
    <row r="5" spans="1:20" ht="16.5" thickTop="1">
      <c r="A5" s="94"/>
      <c r="B5" s="95"/>
      <c r="C5" s="96"/>
      <c r="D5" s="97">
        <v>2017</v>
      </c>
      <c r="E5" s="98"/>
      <c r="F5" s="97" t="s">
        <v>17</v>
      </c>
      <c r="G5" s="97" t="s">
        <v>18</v>
      </c>
      <c r="H5" s="97" t="s">
        <v>19</v>
      </c>
      <c r="I5" s="97" t="s">
        <v>20</v>
      </c>
      <c r="J5" s="97" t="s">
        <v>21</v>
      </c>
      <c r="K5" s="97" t="s">
        <v>22</v>
      </c>
      <c r="L5" s="97" t="s">
        <v>23</v>
      </c>
      <c r="M5" s="97" t="s">
        <v>36</v>
      </c>
      <c r="N5" s="97" t="s">
        <v>37</v>
      </c>
      <c r="O5" s="97" t="s">
        <v>38</v>
      </c>
      <c r="P5" s="97" t="s">
        <v>39</v>
      </c>
      <c r="Q5" s="99" t="s">
        <v>40</v>
      </c>
      <c r="R5" s="100">
        <v>2018</v>
      </c>
      <c r="S5" s="100">
        <v>2019</v>
      </c>
      <c r="T5" s="100">
        <v>2020</v>
      </c>
    </row>
    <row r="6" spans="1:20" ht="16.5" thickTop="1">
      <c r="A6" s="101" t="s">
        <v>8</v>
      </c>
      <c r="B6" s="102"/>
      <c r="C6" s="102"/>
      <c r="D6" s="87">
        <v>625000</v>
      </c>
      <c r="E6" s="87"/>
      <c r="F6" s="87">
        <v>10</v>
      </c>
      <c r="G6" s="87">
        <v>10</v>
      </c>
      <c r="H6" s="87">
        <v>10</v>
      </c>
      <c r="I6" s="87">
        <v>10</v>
      </c>
      <c r="J6" s="87">
        <v>10</v>
      </c>
      <c r="K6" s="87">
        <v>12</v>
      </c>
      <c r="L6" s="87">
        <v>12</v>
      </c>
      <c r="M6" s="87">
        <v>15</v>
      </c>
      <c r="N6" s="87">
        <v>15</v>
      </c>
      <c r="O6" s="87">
        <v>15</v>
      </c>
      <c r="P6" s="87">
        <v>12</v>
      </c>
      <c r="Q6" s="103">
        <v>10</v>
      </c>
      <c r="R6" s="104">
        <f>SUM(F6:Q6)</f>
        <v>141</v>
      </c>
      <c r="S6" s="104">
        <v>230</v>
      </c>
      <c r="T6" s="104">
        <v>450</v>
      </c>
    </row>
    <row r="7" spans="1:20" ht="16.5" thickTop="1">
      <c r="A7" s="102"/>
      <c r="B7" s="102">
        <v>0.86</v>
      </c>
      <c r="C7" s="102"/>
      <c r="D7" s="87"/>
      <c r="E7" s="87"/>
      <c r="F7" s="87"/>
      <c r="G7" s="87"/>
      <c r="H7" s="87"/>
      <c r="I7" s="105"/>
      <c r="J7" s="105"/>
      <c r="K7" s="105"/>
      <c r="L7" s="105"/>
      <c r="M7" s="105"/>
      <c r="N7" s="105"/>
      <c r="O7" s="105"/>
      <c r="P7" s="105"/>
      <c r="Q7" s="106"/>
      <c r="R7" s="104"/>
      <c r="S7" s="104"/>
      <c r="T7" s="104"/>
    </row>
    <row r="8" spans="1:20" ht="16.5" thickTop="1">
      <c r="A8" s="107" t="s">
        <v>9</v>
      </c>
      <c r="B8" s="102">
        <v>0.88</v>
      </c>
      <c r="C8" s="102"/>
      <c r="D8" s="87">
        <v>537500</v>
      </c>
      <c r="E8" s="87"/>
      <c r="F8" s="87">
        <f>F6*$B$7</f>
        <v>8.6</v>
      </c>
      <c r="G8" s="87">
        <f>G6*$B$7</f>
        <v>8.6</v>
      </c>
      <c r="H8" s="87">
        <f aca="true" t="shared" si="0" ref="H8:Q8">H6*$B$7</f>
        <v>8.6</v>
      </c>
      <c r="I8" s="87">
        <f t="shared" si="0"/>
        <v>8.6</v>
      </c>
      <c r="J8" s="87">
        <f t="shared" si="0"/>
        <v>8.6</v>
      </c>
      <c r="K8" s="87">
        <f t="shared" si="0"/>
        <v>10.32</v>
      </c>
      <c r="L8" s="87">
        <f t="shared" si="0"/>
        <v>10.32</v>
      </c>
      <c r="M8" s="87">
        <f t="shared" si="0"/>
        <v>12.9</v>
      </c>
      <c r="N8" s="87">
        <f t="shared" si="0"/>
        <v>12.9</v>
      </c>
      <c r="O8" s="87">
        <f t="shared" si="0"/>
        <v>12.9</v>
      </c>
      <c r="P8" s="87">
        <f t="shared" si="0"/>
        <v>10.32</v>
      </c>
      <c r="Q8" s="87">
        <f t="shared" si="0"/>
        <v>8.6</v>
      </c>
      <c r="R8" s="104">
        <f>SUM(F8:Q8)</f>
        <v>121.26000000000002</v>
      </c>
      <c r="S8" s="104">
        <f>S6*$B$8</f>
        <v>202.4</v>
      </c>
      <c r="T8" s="104">
        <f>T6*$B$8</f>
        <v>396</v>
      </c>
    </row>
    <row r="9" ht="13.5" thickTop="1"/>
    <row r="10" spans="1:20" ht="16.5" thickTop="1">
      <c r="A10" s="10" t="s">
        <v>61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3.5" thickTop="1">
      <c r="A11" s="11" t="s">
        <v>62</v>
      </c>
      <c r="B11" s="11"/>
      <c r="C11" s="11"/>
      <c r="D11" s="11" t="s">
        <v>78</v>
      </c>
      <c r="E11" s="11"/>
      <c r="F11" s="11"/>
      <c r="G11" s="11"/>
      <c r="H11" s="11"/>
      <c r="I11" s="11">
        <v>10000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thickTop="1">
      <c r="A12" s="11" t="s">
        <v>63</v>
      </c>
      <c r="B12" s="11"/>
      <c r="C12" s="11"/>
      <c r="D12" s="11" t="s">
        <v>79</v>
      </c>
      <c r="E12" s="11"/>
      <c r="F12" s="11"/>
      <c r="G12" s="11"/>
      <c r="H12" s="11"/>
      <c r="I12" s="11"/>
      <c r="J12" s="11">
        <v>10000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 thickTop="1">
      <c r="A13" s="11" t="s">
        <v>64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3.5" thickTop="1">
      <c r="A14" s="11" t="s">
        <v>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3.5" thickTop="1">
      <c r="A15" s="11" t="s">
        <v>66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3.5" thickTop="1">
      <c r="A16" s="11" t="s">
        <v>67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3.5" thickTop="1">
      <c r="A17" s="11" t="s">
        <v>68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3.5" thickTop="1">
      <c r="A18" s="11" t="s">
        <v>69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3.5" thickTop="1">
      <c r="A19" s="11" t="s">
        <v>70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3.5" thickTop="1">
      <c r="A20" s="11" t="s">
        <v>71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3.5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5" thickTop="1">
      <c r="A22" s="10" t="s">
        <v>75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3.5" thickTop="1">
      <c r="A23" s="11" t="s">
        <v>72</v>
      </c>
      <c r="B23" s="11"/>
      <c r="C23" s="11"/>
      <c r="D23" s="11" t="s">
        <v>24</v>
      </c>
      <c r="E23" s="11"/>
      <c r="F23" s="11"/>
      <c r="G23" s="11"/>
      <c r="H23" s="11"/>
      <c r="I23" s="11"/>
      <c r="J23" s="11"/>
      <c r="K23" s="11" t="s">
        <v>76</v>
      </c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3.5" thickTop="1">
      <c r="A24" s="11" t="s">
        <v>73</v>
      </c>
      <c r="B24" s="11"/>
      <c r="C24" s="11"/>
      <c r="D24" s="11" t="s">
        <v>80</v>
      </c>
      <c r="E24" s="11"/>
      <c r="F24" s="11"/>
      <c r="G24" s="11"/>
      <c r="H24" s="11"/>
      <c r="I24" s="11"/>
      <c r="J24" s="11"/>
      <c r="K24" s="11"/>
      <c r="L24" s="11"/>
      <c r="M24" s="11" t="s">
        <v>77</v>
      </c>
      <c r="N24" s="11"/>
      <c r="O24" s="11"/>
      <c r="P24" s="11"/>
      <c r="Q24" s="11"/>
      <c r="R24" s="11"/>
      <c r="S24" s="11"/>
      <c r="T24" s="11"/>
    </row>
    <row r="25" spans="1:20" ht="13.5" thickTop="1">
      <c r="A25" s="11" t="s">
        <v>74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">
        <v>76</v>
      </c>
      <c r="P25" s="11"/>
      <c r="Q25" s="11"/>
      <c r="R25" s="11"/>
      <c r="S25" s="11"/>
      <c r="T25" s="11"/>
    </row>
    <row r="26" ht="13.5" thickTop="1"/>
    <row r="27" spans="1:20" ht="16.5" thickTop="1">
      <c r="A27" s="10" t="s">
        <v>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3.5" thickTop="1">
      <c r="A28" s="11" t="s">
        <v>0</v>
      </c>
      <c r="B28" s="11">
        <v>60</v>
      </c>
      <c r="C28" s="11"/>
      <c r="D28" s="11">
        <v>9</v>
      </c>
      <c r="E28" s="11"/>
      <c r="F28" s="11">
        <v>9</v>
      </c>
      <c r="G28" s="88">
        <f>F8</f>
        <v>8.6</v>
      </c>
      <c r="H28" s="88">
        <f aca="true" t="shared" si="1" ref="H28:Q28">G8</f>
        <v>8.6</v>
      </c>
      <c r="I28" s="88">
        <f t="shared" si="1"/>
        <v>8.6</v>
      </c>
      <c r="J28" s="88">
        <f t="shared" si="1"/>
        <v>8.6</v>
      </c>
      <c r="K28" s="88">
        <f t="shared" si="1"/>
        <v>8.6</v>
      </c>
      <c r="L28" s="88">
        <f t="shared" si="1"/>
        <v>10.32</v>
      </c>
      <c r="M28" s="88">
        <f t="shared" si="1"/>
        <v>10.32</v>
      </c>
      <c r="N28" s="88">
        <f t="shared" si="1"/>
        <v>12.9</v>
      </c>
      <c r="O28" s="88">
        <f t="shared" si="1"/>
        <v>12.9</v>
      </c>
      <c r="P28" s="88">
        <f t="shared" si="1"/>
        <v>12.9</v>
      </c>
      <c r="Q28" s="88">
        <f t="shared" si="1"/>
        <v>10.32</v>
      </c>
      <c r="R28" s="88">
        <f>Q28</f>
        <v>10.32</v>
      </c>
      <c r="S28" s="111">
        <f>S6/12</f>
        <v>19.166666666666668</v>
      </c>
      <c r="T28" s="111">
        <f>T6/12</f>
        <v>37.5</v>
      </c>
    </row>
    <row r="29" spans="1:20" ht="13.5" thickTop="1">
      <c r="A29" s="11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1"/>
      <c r="T29" s="111"/>
    </row>
    <row r="30" spans="1:20" ht="13.5" thickTop="1">
      <c r="A30" s="108" t="s">
        <v>2</v>
      </c>
      <c r="B30" s="11">
        <v>15</v>
      </c>
      <c r="C30" s="109">
        <v>0.95</v>
      </c>
      <c r="D30" s="11">
        <v>10</v>
      </c>
      <c r="E30" s="11"/>
      <c r="F30" s="88">
        <f>F6</f>
        <v>10</v>
      </c>
      <c r="G30" s="88">
        <f>G6</f>
        <v>10</v>
      </c>
      <c r="H30" s="88">
        <f>H6</f>
        <v>10</v>
      </c>
      <c r="I30" s="88">
        <f>I6</f>
        <v>10</v>
      </c>
      <c r="J30" s="88">
        <f>J6</f>
        <v>10</v>
      </c>
      <c r="K30" s="88">
        <f>K6*C30</f>
        <v>11.399999999999999</v>
      </c>
      <c r="L30" s="110">
        <f>(L6*$C$30)+K6*$C$31</f>
        <v>11.999999999999998</v>
      </c>
      <c r="M30" s="110">
        <f>(M6*$C$30)+L6*$C$31</f>
        <v>14.85</v>
      </c>
      <c r="N30" s="110">
        <f>(N6*$C$30)+M6*$C$31</f>
        <v>15</v>
      </c>
      <c r="O30" s="110">
        <f>(O6*$C$30)+N6*$C$31</f>
        <v>15</v>
      </c>
      <c r="P30" s="110">
        <f>(P6*$C$30)+O6*$C$31+P6*C31</f>
        <v>12.749999999999998</v>
      </c>
      <c r="Q30" s="88">
        <f>Q6</f>
        <v>10</v>
      </c>
      <c r="R30" s="88">
        <f>Q30</f>
        <v>10</v>
      </c>
      <c r="S30" s="111">
        <f>S8/12</f>
        <v>16.866666666666667</v>
      </c>
      <c r="T30" s="111">
        <f>T8/12</f>
        <v>33</v>
      </c>
    </row>
    <row r="31" spans="1:20" ht="13.5" thickTop="1">
      <c r="A31" s="108" t="s">
        <v>3</v>
      </c>
      <c r="B31" s="11">
        <v>60</v>
      </c>
      <c r="C31" s="109">
        <v>0.05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3.5" thickTop="1">
      <c r="A32" s="11" t="s">
        <v>4</v>
      </c>
      <c r="B32" s="11">
        <v>0</v>
      </c>
      <c r="C32" s="11"/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f>Q32</f>
        <v>0</v>
      </c>
      <c r="S32" s="11">
        <v>0</v>
      </c>
      <c r="T32" s="11">
        <v>0</v>
      </c>
    </row>
    <row r="33" ht="13.5" thickTop="1"/>
    <row r="34" ht="13.5" thickTop="1"/>
    <row r="35" ht="13.5" thickTop="1"/>
    <row r="36" ht="13.5" thickTop="1"/>
    <row r="37" ht="13.5" thickTop="1"/>
    <row r="38" ht="13.5" thickTop="1"/>
    <row r="39" ht="13.5" thickTop="1"/>
    <row r="40" ht="13.5" thickTop="1"/>
    <row r="41" ht="13.5" thickTop="1"/>
    <row r="42" ht="13.5" thickTop="1"/>
    <row r="43" ht="13.5" thickTop="1"/>
  </sheetData>
  <sheetProtection/>
  <mergeCells count="1">
    <mergeCell ref="F3:R3"/>
  </mergeCells>
  <printOptions/>
  <pageMargins left="0.75" right="0.75" top="1" bottom="1" header="0.5" footer="0.5"/>
  <pageSetup fitToHeight="1" fitToWidth="1" orientation="portrait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Wisconsin Specialty Protein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Specialty Protein</dc:creator>
  <cp:keywords/>
  <dc:description/>
  <cp:lastModifiedBy>Zacary Smucker-Bryan</cp:lastModifiedBy>
  <cp:lastPrinted>2017-12-12T15:36:13Z</cp:lastPrinted>
  <dcterms:created xsi:type="dcterms:W3CDTF">2017-12-12T14:29:41Z</dcterms:created>
  <dcterms:modified xsi:type="dcterms:W3CDTF">2017-12-12T20:50:37Z</dcterms:modified>
  <cp:category/>
  <cp:version/>
  <cp:contentType/>
  <cp:contentStatus/>
</cp:coreProperties>
</file>